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VG\UP8\0-PagesOueb\pub\enseigne\master1\memomas\fm13\"/>
    </mc:Choice>
  </mc:AlternateContent>
  <xr:revisionPtr revIDLastSave="0" documentId="13_ncr:1_{3266FBD5-4072-40DF-984F-B3FACAC9E6B4}" xr6:coauthVersionLast="36" xr6:coauthVersionMax="36" xr10:uidLastSave="{00000000-0000-0000-0000-000000000000}"/>
  <bookViews>
    <workbookView xWindow="0" yWindow="0" windowWidth="23040" windowHeight="9780" xr2:uid="{FE53A24A-D548-40F2-9797-FD600C2289A6}"/>
  </bookViews>
  <sheets>
    <sheet name="MCE-WL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D32" i="1" l="1"/>
  <c r="D31" i="1"/>
  <c r="D30" i="1"/>
  <c r="D29" i="1"/>
  <c r="D28" i="1"/>
  <c r="D27" i="1"/>
  <c r="D22" i="1"/>
  <c r="C22" i="1"/>
  <c r="C32" i="1" s="1"/>
  <c r="B22" i="1"/>
  <c r="B31" i="1" s="1"/>
  <c r="F21" i="1"/>
  <c r="E21" i="1"/>
  <c r="G20" i="1"/>
  <c r="G19" i="1"/>
  <c r="F18" i="1"/>
  <c r="E18" i="1"/>
  <c r="E22" i="1" s="1"/>
  <c r="G17" i="1"/>
  <c r="G22" i="1" s="1"/>
  <c r="F17" i="1"/>
  <c r="F22" i="1" s="1"/>
  <c r="E17" i="1"/>
  <c r="F16" i="1"/>
  <c r="E16" i="1"/>
  <c r="D16" i="1"/>
  <c r="C16" i="1"/>
  <c r="C27" i="1" s="1"/>
  <c r="E32" i="1" l="1"/>
  <c r="E31" i="1"/>
  <c r="E30" i="1"/>
  <c r="E29" i="1"/>
  <c r="E28" i="1"/>
  <c r="E27" i="1"/>
  <c r="F29" i="1"/>
  <c r="G32" i="1"/>
  <c r="G30" i="1"/>
  <c r="G31" i="1"/>
  <c r="G29" i="1"/>
  <c r="G27" i="1"/>
  <c r="I31" i="1"/>
  <c r="F32" i="1"/>
  <c r="F31" i="1"/>
  <c r="F30" i="1"/>
  <c r="F27" i="1"/>
  <c r="H31" i="1"/>
  <c r="F28" i="1"/>
  <c r="B29" i="1"/>
  <c r="B32" i="1"/>
  <c r="G28" i="1"/>
  <c r="B27" i="1"/>
  <c r="B28" i="1"/>
  <c r="B30" i="1"/>
  <c r="H30" i="1" s="1"/>
  <c r="I30" i="1" s="1"/>
  <c r="C28" i="1"/>
  <c r="C29" i="1"/>
  <c r="C30" i="1"/>
  <c r="C31" i="1"/>
  <c r="H29" i="1" l="1"/>
  <c r="I29" i="1" s="1"/>
  <c r="H28" i="1"/>
  <c r="I28" i="1" s="1"/>
  <c r="H27" i="1"/>
  <c r="I27" i="1" s="1"/>
  <c r="K35" i="1"/>
  <c r="H32" i="1"/>
  <c r="I32" i="1" s="1"/>
  <c r="I33" i="1" l="1"/>
  <c r="I34" i="1" s="1"/>
  <c r="I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vgodard</author>
  </authors>
  <commentList>
    <comment ref="B17" authorId="0" shapeId="0" xr:uid="{471BACEB-CC2C-42F9-AF5F-FE4655CC49A8}">
      <text>
        <r>
          <rPr>
            <b/>
            <sz val="9"/>
            <color indexed="81"/>
            <rFont val="Tahoma"/>
            <family val="2"/>
          </rPr>
          <t>vgodard:</t>
        </r>
        <r>
          <rPr>
            <sz val="9"/>
            <color indexed="81"/>
            <rFont val="Tahoma"/>
            <family val="2"/>
          </rPr>
          <t xml:space="preserve">
Si vous modifiez cette valeur, pensez à modifier son symétrique, dont le fond est de même couleur !
L'alternance des couleurs de fond vert-jaune est là pour faciliter le repérage !
La chiffraison en rouge matérialise la demi-matrice sur laquelle porte le sens de lecture le plus usuel.</t>
        </r>
      </text>
    </comment>
  </commentList>
</comments>
</file>

<file path=xl/sharedStrings.xml><?xml version="1.0" encoding="utf-8"?>
<sst xmlns="http://schemas.openxmlformats.org/spreadsheetml/2006/main" count="77" uniqueCount="34">
  <si>
    <t>Procédure AHP pour pondérer les facteurs et tester la cohérence</t>
  </si>
  <si>
    <t>Pour les explications, voir la fiche mémo http://margaux.ipt.univ-paris8.fr/vgodard/enseigne/master1/memomas/mem12mas.htm</t>
  </si>
  <si>
    <t>Étape 1 - Comparaison des facteurs</t>
  </si>
  <si>
    <t>fig. 2 - La matrice des comparaisons (module WEIGHT - AHP dans IDRISI)</t>
  </si>
  <si>
    <t>LANDFUZZ</t>
  </si>
  <si>
    <t>TOWNFUZZ</t>
  </si>
  <si>
    <t>WATERFUZZ</t>
  </si>
  <si>
    <t>ROADFUZZ</t>
  </si>
  <si>
    <t>SLOPEFUZZ</t>
  </si>
  <si>
    <t>DEVELOPFUZZ</t>
  </si>
  <si>
    <t>1/3</t>
  </si>
  <si>
    <t>1/5</t>
  </si>
  <si>
    <t>1</t>
  </si>
  <si>
    <t>1/7</t>
  </si>
  <si>
    <t>3</t>
  </si>
  <si>
    <t>5</t>
  </si>
  <si>
    <t>Étape 2 - Complétion de la matrice</t>
  </si>
  <si>
    <t>Somme</t>
  </si>
  <si>
    <t>Vecteur ou poids prioritaire</t>
  </si>
  <si>
    <t>Étape 3 - Normalisation et détermination des pondérations</t>
  </si>
  <si>
    <t xml:space="preserve">          ↓</t>
  </si>
  <si>
    <t>W = Weight</t>
  </si>
  <si>
    <t>W*Somme</t>
  </si>
  <si>
    <t>CI = (λ max - n) / (n - 1)</t>
  </si>
  <si>
    <t>CI =</t>
  </si>
  <si>
    <t>CR = CI / RI</t>
  </si>
  <si>
    <t>CR =</t>
  </si>
  <si>
    <t xml:space="preserve">RI = </t>
  </si>
  <si>
    <t>Random consistency index (RI)</t>
  </si>
  <si>
    <t>n</t>
  </si>
  <si>
    <t>RI</t>
  </si>
  <si>
    <t>Source : SAATY , T. L. , 1980 , The Analytic Hierarchy Process ( New York : McGraw-Hill ). [Google Scholar] consulté le 03/10/2022</t>
  </si>
  <si>
    <t>&lt;= λ max</t>
  </si>
  <si>
    <t>Somme des pondérations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</si>
</sst>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6" xfId="0" applyNumberFormat="1" applyBorder="1"/>
    <xf numFmtId="2" fontId="0" fillId="2" borderId="7" xfId="0" applyNumberFormat="1" applyFill="1" applyBorder="1"/>
    <xf numFmtId="2" fontId="0" fillId="2" borderId="8" xfId="0" applyNumberFormat="1" applyFill="1" applyBorder="1"/>
    <xf numFmtId="0" fontId="0" fillId="0" borderId="9" xfId="0" applyBorder="1"/>
    <xf numFmtId="2" fontId="1" fillId="2" borderId="10" xfId="0" applyNumberFormat="1" applyFont="1" applyFill="1" applyBorder="1"/>
    <xf numFmtId="2" fontId="0" fillId="0" borderId="11" xfId="0" applyNumberFormat="1" applyBorder="1"/>
    <xf numFmtId="2" fontId="0" fillId="3" borderId="11" xfId="0" applyNumberFormat="1" applyFill="1" applyBorder="1"/>
    <xf numFmtId="2" fontId="0" fillId="3" borderId="12" xfId="0" applyNumberFormat="1" applyFill="1" applyBorder="1"/>
    <xf numFmtId="2" fontId="1" fillId="3" borderId="11" xfId="0" applyNumberFormat="1" applyFon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1" fillId="2" borderId="11" xfId="0" applyNumberFormat="1" applyFont="1" applyFill="1" applyBorder="1"/>
    <xf numFmtId="2" fontId="0" fillId="0" borderId="12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5" fillId="0" borderId="0" xfId="0" applyFont="1"/>
    <xf numFmtId="2" fontId="0" fillId="0" borderId="7" xfId="0" applyNumberFormat="1" applyBorder="1"/>
    <xf numFmtId="164" fontId="0" fillId="0" borderId="13" xfId="0" applyNumberFormat="1" applyBorder="1"/>
    <xf numFmtId="164" fontId="0" fillId="0" borderId="13" xfId="0" applyNumberFormat="1" applyFill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2" borderId="15" xfId="0" applyNumberFormat="1" applyFill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1" xfId="0" applyFill="1" applyBorder="1"/>
    <xf numFmtId="0" fontId="0" fillId="0" borderId="22" xfId="0" applyFill="1" applyBorder="1"/>
    <xf numFmtId="0" fontId="0" fillId="0" borderId="0" xfId="0" applyFill="1" applyBorder="1"/>
    <xf numFmtId="0" fontId="0" fillId="0" borderId="23" xfId="0" applyBorder="1"/>
    <xf numFmtId="2" fontId="0" fillId="0" borderId="24" xfId="0" applyNumberFormat="1" applyBorder="1"/>
    <xf numFmtId="2" fontId="0" fillId="0" borderId="25" xfId="0" applyNumberFormat="1" applyBorder="1"/>
    <xf numFmtId="0" fontId="6" fillId="0" borderId="26" xfId="0" applyFont="1" applyBorder="1" applyAlignment="1">
      <alignment horizontal="center"/>
    </xf>
    <xf numFmtId="0" fontId="0" fillId="0" borderId="0" xfId="0" applyBorder="1"/>
    <xf numFmtId="164" fontId="0" fillId="2" borderId="13" xfId="0" applyNumberFormat="1" applyFill="1" applyBorder="1"/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496F9-0D2A-4641-9D8E-196DAEDE6A80}">
  <dimension ref="A1:O40"/>
  <sheetViews>
    <sheetView tabSelected="1" topLeftCell="A7" workbookViewId="0">
      <selection activeCell="A26" sqref="A26:H33"/>
    </sheetView>
  </sheetViews>
  <sheetFormatPr baseColWidth="10" defaultRowHeight="14.4" x14ac:dyDescent="0.3"/>
  <sheetData>
    <row r="1" spans="1:7" ht="21" x14ac:dyDescent="0.4">
      <c r="A1" s="1" t="s">
        <v>0</v>
      </c>
    </row>
    <row r="2" spans="1:7" x14ac:dyDescent="0.3">
      <c r="A2" s="2" t="s">
        <v>1</v>
      </c>
    </row>
    <row r="3" spans="1:7" x14ac:dyDescent="0.3">
      <c r="A3" s="3" t="s">
        <v>2</v>
      </c>
    </row>
    <row r="4" spans="1:7" x14ac:dyDescent="0.3">
      <c r="A4" t="s">
        <v>3</v>
      </c>
    </row>
    <row r="5" spans="1:7" x14ac:dyDescent="0.3"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</row>
    <row r="6" spans="1:7" x14ac:dyDescent="0.3">
      <c r="A6" t="s">
        <v>4</v>
      </c>
      <c r="B6" s="4">
        <v>1</v>
      </c>
      <c r="C6" s="4" t="s">
        <v>10</v>
      </c>
      <c r="D6" s="4" t="s">
        <v>10</v>
      </c>
      <c r="E6" s="4" t="s">
        <v>10</v>
      </c>
      <c r="F6" s="4" t="s">
        <v>11</v>
      </c>
      <c r="G6" s="4" t="s">
        <v>12</v>
      </c>
    </row>
    <row r="7" spans="1:7" x14ac:dyDescent="0.3">
      <c r="A7" t="s">
        <v>5</v>
      </c>
      <c r="B7" s="5">
        <v>3</v>
      </c>
      <c r="C7" s="4">
        <v>1</v>
      </c>
      <c r="D7" s="4" t="s">
        <v>12</v>
      </c>
      <c r="E7" s="4" t="s">
        <v>13</v>
      </c>
      <c r="F7" s="4" t="s">
        <v>10</v>
      </c>
      <c r="G7" s="4" t="s">
        <v>10</v>
      </c>
    </row>
    <row r="8" spans="1:7" x14ac:dyDescent="0.3">
      <c r="A8" t="s">
        <v>6</v>
      </c>
      <c r="B8" s="5">
        <v>3</v>
      </c>
      <c r="C8" s="5">
        <v>1</v>
      </c>
      <c r="D8" s="4">
        <v>1</v>
      </c>
      <c r="E8" s="4" t="s">
        <v>10</v>
      </c>
      <c r="F8" s="4" t="s">
        <v>10</v>
      </c>
      <c r="G8" s="4" t="s">
        <v>12</v>
      </c>
    </row>
    <row r="9" spans="1:7" x14ac:dyDescent="0.3">
      <c r="A9" t="s">
        <v>7</v>
      </c>
      <c r="B9" s="5">
        <v>3</v>
      </c>
      <c r="C9" s="5">
        <v>7</v>
      </c>
      <c r="D9" s="5">
        <v>3</v>
      </c>
      <c r="E9" s="4">
        <v>1</v>
      </c>
      <c r="F9" s="4" t="s">
        <v>12</v>
      </c>
      <c r="G9" s="4" t="s">
        <v>14</v>
      </c>
    </row>
    <row r="10" spans="1:7" x14ac:dyDescent="0.3">
      <c r="A10" t="s">
        <v>8</v>
      </c>
      <c r="B10" s="5">
        <v>5</v>
      </c>
      <c r="C10" s="5">
        <v>3</v>
      </c>
      <c r="D10" s="5">
        <v>3</v>
      </c>
      <c r="E10" s="5">
        <v>1</v>
      </c>
      <c r="F10" s="4" t="s">
        <v>12</v>
      </c>
      <c r="G10" s="4" t="s">
        <v>15</v>
      </c>
    </row>
    <row r="11" spans="1:7" x14ac:dyDescent="0.3">
      <c r="A11" t="s">
        <v>9</v>
      </c>
      <c r="B11" s="5">
        <v>1</v>
      </c>
      <c r="C11" s="5">
        <v>3</v>
      </c>
      <c r="D11" s="5">
        <v>1</v>
      </c>
      <c r="E11" s="5" t="s">
        <v>10</v>
      </c>
      <c r="F11" s="5" t="s">
        <v>11</v>
      </c>
      <c r="G11" s="4" t="s">
        <v>12</v>
      </c>
    </row>
    <row r="14" spans="1:7" ht="15" thickBot="1" x14ac:dyDescent="0.35">
      <c r="A14" s="3" t="s">
        <v>16</v>
      </c>
    </row>
    <row r="15" spans="1:7" ht="15" thickBot="1" x14ac:dyDescent="0.35">
      <c r="A15" s="6"/>
      <c r="B15" s="7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9" t="s">
        <v>9</v>
      </c>
    </row>
    <row r="16" spans="1:7" x14ac:dyDescent="0.3">
      <c r="A16" s="10" t="s">
        <v>4</v>
      </c>
      <c r="B16" s="11">
        <v>1</v>
      </c>
      <c r="C16" s="12">
        <f>1/3</f>
        <v>0.33333333333333331</v>
      </c>
      <c r="D16" s="12">
        <f t="shared" ref="D16:E16" si="0">1/3</f>
        <v>0.33333333333333331</v>
      </c>
      <c r="E16" s="12">
        <f t="shared" si="0"/>
        <v>0.33333333333333331</v>
      </c>
      <c r="F16" s="12">
        <f>1/5</f>
        <v>0.2</v>
      </c>
      <c r="G16" s="13">
        <v>1</v>
      </c>
    </row>
    <row r="17" spans="1:9" x14ac:dyDescent="0.3">
      <c r="A17" s="14" t="s">
        <v>5</v>
      </c>
      <c r="B17" s="15">
        <v>3</v>
      </c>
      <c r="C17" s="16">
        <v>1</v>
      </c>
      <c r="D17" s="17">
        <v>1</v>
      </c>
      <c r="E17" s="17">
        <f>1/7</f>
        <v>0.14285714285714285</v>
      </c>
      <c r="F17" s="17">
        <f>1/3</f>
        <v>0.33333333333333331</v>
      </c>
      <c r="G17" s="18">
        <f>1/3</f>
        <v>0.33333333333333331</v>
      </c>
    </row>
    <row r="18" spans="1:9" x14ac:dyDescent="0.3">
      <c r="A18" s="14" t="s">
        <v>6</v>
      </c>
      <c r="B18" s="15">
        <v>3</v>
      </c>
      <c r="C18" s="19">
        <v>1</v>
      </c>
      <c r="D18" s="16">
        <v>1</v>
      </c>
      <c r="E18" s="20">
        <f>1/3</f>
        <v>0.33333333333333331</v>
      </c>
      <c r="F18" s="20">
        <f>1/3</f>
        <v>0.33333333333333331</v>
      </c>
      <c r="G18" s="21">
        <v>1</v>
      </c>
    </row>
    <row r="19" spans="1:9" x14ac:dyDescent="0.3">
      <c r="A19" s="14" t="s">
        <v>7</v>
      </c>
      <c r="B19" s="15">
        <v>3</v>
      </c>
      <c r="C19" s="19">
        <v>7</v>
      </c>
      <c r="D19" s="22">
        <v>3</v>
      </c>
      <c r="E19" s="16">
        <v>1</v>
      </c>
      <c r="F19" s="17">
        <v>1</v>
      </c>
      <c r="G19" s="18">
        <f>1/3</f>
        <v>0.33333333333333331</v>
      </c>
    </row>
    <row r="20" spans="1:9" x14ac:dyDescent="0.3">
      <c r="A20" s="14" t="s">
        <v>8</v>
      </c>
      <c r="B20" s="15">
        <v>5</v>
      </c>
      <c r="C20" s="19">
        <v>3</v>
      </c>
      <c r="D20" s="22">
        <v>3</v>
      </c>
      <c r="E20" s="19">
        <v>1</v>
      </c>
      <c r="F20" s="16">
        <v>1</v>
      </c>
      <c r="G20" s="21">
        <f>1/5</f>
        <v>0.2</v>
      </c>
    </row>
    <row r="21" spans="1:9" ht="15" thickBot="1" x14ac:dyDescent="0.35">
      <c r="A21" s="14" t="s">
        <v>9</v>
      </c>
      <c r="B21" s="15">
        <v>1</v>
      </c>
      <c r="C21" s="19">
        <v>3</v>
      </c>
      <c r="D21" s="22">
        <v>1</v>
      </c>
      <c r="E21" s="19">
        <f>1/3</f>
        <v>0.33333333333333331</v>
      </c>
      <c r="F21" s="22">
        <f>1/5</f>
        <v>0.2</v>
      </c>
      <c r="G21" s="23">
        <v>1</v>
      </c>
    </row>
    <row r="22" spans="1:9" ht="15" thickBot="1" x14ac:dyDescent="0.35">
      <c r="A22" s="6" t="s">
        <v>17</v>
      </c>
      <c r="B22" s="24">
        <f t="shared" ref="B22:G22" si="1">SUM(B16:B21)</f>
        <v>16</v>
      </c>
      <c r="C22" s="25">
        <f t="shared" si="1"/>
        <v>15.333333333333332</v>
      </c>
      <c r="D22" s="25">
        <f t="shared" si="1"/>
        <v>9.3333333333333321</v>
      </c>
      <c r="E22" s="25">
        <f t="shared" si="1"/>
        <v>3.1428571428571428</v>
      </c>
      <c r="F22" s="25">
        <f t="shared" si="1"/>
        <v>3.0666666666666669</v>
      </c>
      <c r="G22" s="26">
        <f t="shared" si="1"/>
        <v>3.8666666666666667</v>
      </c>
    </row>
    <row r="24" spans="1:9" x14ac:dyDescent="0.3">
      <c r="H24" t="s">
        <v>18</v>
      </c>
    </row>
    <row r="25" spans="1:9" ht="15" thickBot="1" x14ac:dyDescent="0.35">
      <c r="A25" s="3" t="s">
        <v>19</v>
      </c>
      <c r="H25" s="27" t="s">
        <v>20</v>
      </c>
    </row>
    <row r="26" spans="1:9" ht="15" thickBot="1" x14ac:dyDescent="0.35">
      <c r="A26" s="6"/>
      <c r="B26" s="7" t="s">
        <v>4</v>
      </c>
      <c r="C26" s="8" t="s">
        <v>5</v>
      </c>
      <c r="D26" s="8" t="s">
        <v>6</v>
      </c>
      <c r="E26" s="8" t="s">
        <v>7</v>
      </c>
      <c r="F26" s="8" t="s">
        <v>8</v>
      </c>
      <c r="G26" s="46" t="s">
        <v>9</v>
      </c>
      <c r="H26" s="6" t="s">
        <v>21</v>
      </c>
      <c r="I26" s="6" t="s">
        <v>22</v>
      </c>
    </row>
    <row r="27" spans="1:9" x14ac:dyDescent="0.3">
      <c r="A27" s="10" t="s">
        <v>4</v>
      </c>
      <c r="B27" s="11">
        <f t="shared" ref="B27:G32" si="2">B16/B$22</f>
        <v>6.25E-2</v>
      </c>
      <c r="C27" s="28">
        <f t="shared" si="2"/>
        <v>2.1739130434782608E-2</v>
      </c>
      <c r="D27" s="28">
        <f t="shared" si="2"/>
        <v>3.5714285714285719E-2</v>
      </c>
      <c r="E27" s="28">
        <f t="shared" si="2"/>
        <v>0.10606060606060606</v>
      </c>
      <c r="F27" s="28">
        <f t="shared" si="2"/>
        <v>6.5217391304347824E-2</v>
      </c>
      <c r="G27" s="47">
        <f t="shared" si="2"/>
        <v>0.25862068965517243</v>
      </c>
      <c r="H27" s="29">
        <f t="shared" ref="H27:H32" si="3">AVERAGE(B27:G27)</f>
        <v>9.1642017194865769E-2</v>
      </c>
      <c r="I27" s="30">
        <f>B$22*H27</f>
        <v>1.4662722751178523</v>
      </c>
    </row>
    <row r="28" spans="1:9" x14ac:dyDescent="0.3">
      <c r="A28" s="14" t="s">
        <v>5</v>
      </c>
      <c r="B28" s="31">
        <f t="shared" si="2"/>
        <v>0.1875</v>
      </c>
      <c r="C28" s="16">
        <f t="shared" si="2"/>
        <v>6.5217391304347824E-2</v>
      </c>
      <c r="D28" s="16">
        <f t="shared" si="2"/>
        <v>0.10714285714285715</v>
      </c>
      <c r="E28" s="16">
        <f t="shared" si="2"/>
        <v>4.5454545454545456E-2</v>
      </c>
      <c r="F28" s="16">
        <f t="shared" si="2"/>
        <v>0.10869565217391303</v>
      </c>
      <c r="G28" s="48">
        <f t="shared" si="2"/>
        <v>8.620689655172413E-2</v>
      </c>
      <c r="H28" s="29">
        <f t="shared" si="3"/>
        <v>0.10003622377123127</v>
      </c>
      <c r="I28" s="30">
        <f>C$22*H28</f>
        <v>1.5338887644922126</v>
      </c>
    </row>
    <row r="29" spans="1:9" x14ac:dyDescent="0.3">
      <c r="A29" s="14" t="s">
        <v>6</v>
      </c>
      <c r="B29" s="31">
        <f t="shared" si="2"/>
        <v>0.1875</v>
      </c>
      <c r="C29" s="32">
        <f t="shared" si="2"/>
        <v>6.5217391304347824E-2</v>
      </c>
      <c r="D29" s="16">
        <f t="shared" si="2"/>
        <v>0.10714285714285715</v>
      </c>
      <c r="E29" s="16">
        <f t="shared" si="2"/>
        <v>0.10606060606060606</v>
      </c>
      <c r="F29" s="16">
        <f t="shared" si="2"/>
        <v>0.10869565217391303</v>
      </c>
      <c r="G29" s="48">
        <f t="shared" si="2"/>
        <v>0.25862068965517243</v>
      </c>
      <c r="H29" s="29">
        <f t="shared" si="3"/>
        <v>0.13887286605614943</v>
      </c>
      <c r="I29" s="30">
        <f>D$22*H29</f>
        <v>1.2961467498573944</v>
      </c>
    </row>
    <row r="30" spans="1:9" x14ac:dyDescent="0.3">
      <c r="A30" s="14" t="s">
        <v>7</v>
      </c>
      <c r="B30" s="31">
        <f t="shared" si="2"/>
        <v>0.1875</v>
      </c>
      <c r="C30" s="32">
        <f t="shared" si="2"/>
        <v>0.45652173913043481</v>
      </c>
      <c r="D30" s="32">
        <f t="shared" si="2"/>
        <v>0.32142857142857145</v>
      </c>
      <c r="E30" s="16">
        <f t="shared" si="2"/>
        <v>0.31818181818181818</v>
      </c>
      <c r="F30" s="16">
        <f t="shared" si="2"/>
        <v>0.32608695652173914</v>
      </c>
      <c r="G30" s="48">
        <f t="shared" si="2"/>
        <v>8.620689655172413E-2</v>
      </c>
      <c r="H30" s="29">
        <f t="shared" si="3"/>
        <v>0.28265433030238124</v>
      </c>
      <c r="I30" s="30">
        <f>E$22*H30</f>
        <v>0.88834218095034101</v>
      </c>
    </row>
    <row r="31" spans="1:9" x14ac:dyDescent="0.3">
      <c r="A31" s="14" t="s">
        <v>8</v>
      </c>
      <c r="B31" s="31">
        <f t="shared" si="2"/>
        <v>0.3125</v>
      </c>
      <c r="C31" s="32">
        <f t="shared" si="2"/>
        <v>0.19565217391304349</v>
      </c>
      <c r="D31" s="32">
        <f t="shared" si="2"/>
        <v>0.32142857142857145</v>
      </c>
      <c r="E31" s="32">
        <f t="shared" si="2"/>
        <v>0.31818181818181818</v>
      </c>
      <c r="F31" s="16">
        <f t="shared" si="2"/>
        <v>0.32608695652173914</v>
      </c>
      <c r="G31" s="48">
        <f t="shared" si="2"/>
        <v>5.1724137931034482E-2</v>
      </c>
      <c r="H31" s="29">
        <f t="shared" si="3"/>
        <v>0.25426227632936776</v>
      </c>
      <c r="I31" s="30">
        <f>F$22*H31</f>
        <v>0.77973764741006124</v>
      </c>
    </row>
    <row r="32" spans="1:9" x14ac:dyDescent="0.3">
      <c r="A32" s="14" t="s">
        <v>9</v>
      </c>
      <c r="B32" s="31">
        <f t="shared" si="2"/>
        <v>6.25E-2</v>
      </c>
      <c r="C32" s="32">
        <f t="shared" si="2"/>
        <v>0.19565217391304349</v>
      </c>
      <c r="D32" s="32">
        <f t="shared" si="2"/>
        <v>0.10714285714285715</v>
      </c>
      <c r="E32" s="32">
        <f t="shared" si="2"/>
        <v>0.10606060606060606</v>
      </c>
      <c r="F32" s="32">
        <f t="shared" si="2"/>
        <v>6.5217391304347824E-2</v>
      </c>
      <c r="G32" s="48">
        <f t="shared" si="2"/>
        <v>0.25862068965517243</v>
      </c>
      <c r="H32" s="29">
        <f t="shared" si="3"/>
        <v>0.13253228634600447</v>
      </c>
      <c r="I32" s="30">
        <f>G$22*H32</f>
        <v>0.51245817387121728</v>
      </c>
    </row>
    <row r="33" spans="1:15" x14ac:dyDescent="0.3">
      <c r="F33" s="52"/>
      <c r="G33" s="53" t="s">
        <v>33</v>
      </c>
      <c r="H33" s="51">
        <f>SUM(H27:H32)</f>
        <v>0.99999999999999989</v>
      </c>
      <c r="I33" s="29">
        <f>SUM(I27:I32)</f>
        <v>6.4768457916990787</v>
      </c>
      <c r="J33" s="49" t="s">
        <v>32</v>
      </c>
      <c r="K33" s="50"/>
    </row>
    <row r="34" spans="1:15" ht="15" thickBot="1" x14ac:dyDescent="0.35">
      <c r="F34" t="s">
        <v>23</v>
      </c>
      <c r="H34" s="33" t="s">
        <v>24</v>
      </c>
      <c r="I34" s="29">
        <f>(I33-COUNT(I27:I32))/(COUNT(I27:I32)-1)</f>
        <v>9.5369158339815741E-2</v>
      </c>
    </row>
    <row r="35" spans="1:15" ht="15" thickBot="1" x14ac:dyDescent="0.35">
      <c r="F35" t="s">
        <v>25</v>
      </c>
      <c r="H35" s="34" t="s">
        <v>26</v>
      </c>
      <c r="I35" s="35">
        <f>I34/K35</f>
        <v>7.6910611564367529E-2</v>
      </c>
      <c r="J35" s="36" t="s">
        <v>27</v>
      </c>
      <c r="K35" s="9">
        <f>IF(COUNT(B27:B32)=1,0,IF(COUNT(B27:B32)=2,0,IF(COUNT(B27:B32)=3,0.58,IF(COUNT(B27:B32)=4,0.9,IF(COUNT(B27:B32)=5,0.12,IF(COUNT(B27:B32)=6,1.24,IF(COUNT(B27:B32)=7,1.32,"???")))))))</f>
        <v>1.24</v>
      </c>
    </row>
    <row r="37" spans="1:15" ht="15" thickBot="1" x14ac:dyDescent="0.35">
      <c r="A37" t="s">
        <v>28</v>
      </c>
    </row>
    <row r="38" spans="1:15" x14ac:dyDescent="0.3">
      <c r="A38" s="37" t="s">
        <v>29</v>
      </c>
      <c r="B38" s="38">
        <v>1</v>
      </c>
      <c r="C38" s="38">
        <v>2</v>
      </c>
      <c r="D38" s="38">
        <v>3</v>
      </c>
      <c r="E38" s="38">
        <v>4</v>
      </c>
      <c r="F38" s="38">
        <v>5</v>
      </c>
      <c r="G38" s="38">
        <v>6</v>
      </c>
      <c r="H38" s="38">
        <v>8</v>
      </c>
      <c r="I38" s="38">
        <v>9</v>
      </c>
      <c r="J38" s="38">
        <v>10</v>
      </c>
      <c r="K38" s="39">
        <v>11</v>
      </c>
      <c r="L38" s="39">
        <v>12</v>
      </c>
      <c r="M38" s="39">
        <v>13</v>
      </c>
      <c r="N38" s="39">
        <v>14</v>
      </c>
      <c r="O38" s="40">
        <v>15</v>
      </c>
    </row>
    <row r="39" spans="1:15" ht="15" thickBot="1" x14ac:dyDescent="0.35">
      <c r="A39" s="41" t="s">
        <v>30</v>
      </c>
      <c r="B39" s="42">
        <v>0</v>
      </c>
      <c r="C39" s="42">
        <v>0</v>
      </c>
      <c r="D39" s="42">
        <v>0.57999999999999996</v>
      </c>
      <c r="E39" s="42">
        <v>0.9</v>
      </c>
      <c r="F39" s="42">
        <v>0.12</v>
      </c>
      <c r="G39" s="42">
        <v>1.24</v>
      </c>
      <c r="H39" s="42">
        <v>1.41</v>
      </c>
      <c r="I39" s="42">
        <v>1.45</v>
      </c>
      <c r="J39" s="42">
        <v>1.49</v>
      </c>
      <c r="K39" s="43">
        <v>1.51</v>
      </c>
      <c r="L39" s="43">
        <v>1.54</v>
      </c>
      <c r="M39" s="43">
        <v>1.56</v>
      </c>
      <c r="N39" s="43">
        <v>1.57</v>
      </c>
      <c r="O39" s="44">
        <v>1.58</v>
      </c>
    </row>
    <row r="40" spans="1:15" x14ac:dyDescent="0.3">
      <c r="A40" s="45" t="s">
        <v>31</v>
      </c>
    </row>
  </sheetData>
  <conditionalFormatting sqref="H27:H32">
    <cfRule type="colorScale" priority="2">
      <colorScale>
        <cfvo type="min"/>
        <cfvo type="max"/>
        <color rgb="FFFCFCFF"/>
        <color rgb="FFF8696B"/>
      </colorScale>
    </cfRule>
  </conditionalFormatting>
  <conditionalFormatting sqref="I27:I3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MCE-WLC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vgodard</dc:creator>
  <cp:lastModifiedBy>vgodard</cp:lastModifiedBy>
  <dcterms:created xsi:type="dcterms:W3CDTF">2022-10-04T10:17:58Z</dcterms:created>
  <dcterms:modified xsi:type="dcterms:W3CDTF">2022-10-11T20:12:29Z</dcterms:modified>
</cp:coreProperties>
</file>